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an\Dropbox\MetVital\Fatigue Study\RESTORE ME TRIAL\RESTORE ME Publication\"/>
    </mc:Choice>
  </mc:AlternateContent>
  <xr:revisionPtr revIDLastSave="0" documentId="13_ncr:1_{B38E50D5-68DD-403E-A9B1-C0BE777D532E}" xr6:coauthVersionLast="47" xr6:coauthVersionMax="47" xr10:uidLastSave="{00000000-0000-0000-0000-000000000000}"/>
  <bookViews>
    <workbookView xWindow="31605" yWindow="0" windowWidth="21600" windowHeight="11385" xr2:uid="{9853FFF6-A562-4EE0-8D08-A9F915D3A9B7}"/>
  </bookViews>
  <sheets>
    <sheet name="Completer's Analysis" sheetId="1" r:id="rId1"/>
    <sheet name="All Patient Analysi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2" l="1"/>
  <c r="F53" i="2" s="1"/>
  <c r="G57" i="2"/>
  <c r="F55" i="2"/>
  <c r="C55" i="2"/>
  <c r="E52" i="2"/>
  <c r="E53" i="2" s="1"/>
  <c r="C52" i="2"/>
  <c r="C53" i="2" s="1"/>
  <c r="B52" i="2"/>
  <c r="B53" i="2" s="1"/>
  <c r="F60" i="1"/>
  <c r="G52" i="1"/>
  <c r="C52" i="1"/>
  <c r="G49" i="1"/>
  <c r="G50" i="1" s="1"/>
  <c r="F49" i="1"/>
  <c r="F50" i="1" s="1"/>
  <c r="C49" i="1"/>
  <c r="C50" i="1" s="1"/>
  <c r="B49" i="1"/>
  <c r="B50" i="1" s="1"/>
  <c r="H44" i="1"/>
  <c r="H43" i="1"/>
  <c r="H42" i="1"/>
  <c r="H41" i="1"/>
  <c r="H40" i="1"/>
  <c r="H39" i="1"/>
  <c r="H38" i="1"/>
  <c r="H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H9" i="1"/>
  <c r="D9" i="1"/>
  <c r="H8" i="1"/>
  <c r="D8" i="1"/>
  <c r="H54" i="1" l="1"/>
  <c r="H57" i="1" s="1"/>
  <c r="G51" i="1"/>
  <c r="F54" i="2"/>
  <c r="C54" i="2"/>
  <c r="C51" i="1"/>
  <c r="D54" i="1"/>
  <c r="D57" i="1" s="1"/>
  <c r="H55" i="1"/>
  <c r="B77" i="2" l="1"/>
  <c r="B76" i="2"/>
</calcChain>
</file>

<file path=xl/sharedStrings.xml><?xml version="1.0" encoding="utf-8"?>
<sst xmlns="http://schemas.openxmlformats.org/spreadsheetml/2006/main" count="64" uniqueCount="44">
  <si>
    <t>Chalder Fatigue Score</t>
  </si>
  <si>
    <t>Points</t>
  </si>
  <si>
    <t>OXALOACETATE</t>
  </si>
  <si>
    <t>Record ID</t>
  </si>
  <si>
    <t>Baseline P</t>
  </si>
  <si>
    <t>Improve</t>
  </si>
  <si>
    <t>Baseline OAA</t>
  </si>
  <si>
    <t>Visit 4 OAA</t>
  </si>
  <si>
    <t>Improved N</t>
  </si>
  <si>
    <t>% of Imprvoement</t>
  </si>
  <si>
    <t>N</t>
  </si>
  <si>
    <t>Average</t>
  </si>
  <si>
    <t>% Change from Baseline</t>
  </si>
  <si>
    <t>P over Baseline</t>
  </si>
  <si>
    <t>Average Point Change Baseline Average</t>
  </si>
  <si>
    <t xml:space="preserve">Ave Pt Change % </t>
  </si>
  <si>
    <t>Placebo</t>
  </si>
  <si>
    <t>Oxaloacetate</t>
  </si>
  <si>
    <t>% Reduction in Fatigue at 3 Months</t>
  </si>
  <si>
    <t>Baseline P Value</t>
  </si>
  <si>
    <t>P Value OAA over Control</t>
  </si>
  <si>
    <t>CONTROL</t>
  </si>
  <si>
    <t>Baseline</t>
  </si>
  <si>
    <t>FINAL</t>
  </si>
  <si>
    <t>Notes:</t>
  </si>
  <si>
    <t>Final</t>
  </si>
  <si>
    <t>(normalization of 11 pt scale)</t>
  </si>
  <si>
    <t>Improvement</t>
  </si>
  <si>
    <t>P Value, t-test, Oxaloacetate over Control</t>
  </si>
  <si>
    <t>RESTORE ME Clinical trial of Oxaloacetate in ME/CFS Patients</t>
  </si>
  <si>
    <t>Control (White Rice Flour)</t>
  </si>
  <si>
    <t>Binomial Analysis  End of 3-Month Study</t>
  </si>
  <si>
    <t>Because so many of the control group patients dropped, it skewed the starting point (P= 0.12)</t>
  </si>
  <si>
    <t>In order to compare the groups, we looked at the individual fatigue reduction of each patient</t>
  </si>
  <si>
    <t>Baseline P Value between Oxaloacetate and Control at start</t>
  </si>
  <si>
    <t>***</t>
  </si>
  <si>
    <t>*</t>
  </si>
  <si>
    <t xml:space="preserve">All Participants, including dropouts.  The last measurement taken in the </t>
  </si>
  <si>
    <t xml:space="preserve">subjects that dropped out was seen as a "Final" value, even if the </t>
  </si>
  <si>
    <t>drop out only had the initial baseline value.</t>
  </si>
  <si>
    <t>5 subjects withdrew in the Oxaloacetate Group are includined herein.</t>
  </si>
  <si>
    <t>12 subjects withdrew in the Control Group are included herein.</t>
  </si>
  <si>
    <t>Excludes drop out patients-- only patients that completed the trial are considered.</t>
  </si>
  <si>
    <t>and ran statistical analysis on this improvement for group to group comparison.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</si>
</sst>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43" fontId="0" fillId="0" borderId="17" xfId="1" applyFont="1" applyBorder="1"/>
    <xf numFmtId="9" fontId="0" fillId="0" borderId="0" xfId="0" applyNumberFormat="1"/>
    <xf numFmtId="0" fontId="0" fillId="0" borderId="18" xfId="0" applyBorder="1"/>
    <xf numFmtId="0" fontId="0" fillId="0" borderId="19" xfId="0" applyBorder="1"/>
    <xf numFmtId="0" fontId="0" fillId="0" borderId="20" xfId="0" applyBorder="1"/>
    <xf numFmtId="9" fontId="0" fillId="0" borderId="21" xfId="2" applyFont="1" applyBorder="1"/>
    <xf numFmtId="0" fontId="2" fillId="0" borderId="6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9" fontId="2" fillId="0" borderId="21" xfId="2" applyFont="1" applyBorder="1"/>
    <xf numFmtId="0" fontId="2" fillId="0" borderId="20" xfId="0" applyFont="1" applyBorder="1"/>
    <xf numFmtId="0" fontId="0" fillId="0" borderId="0" xfId="0" applyBorder="1"/>
    <xf numFmtId="0" fontId="2" fillId="0" borderId="1" xfId="0" applyFont="1" applyBorder="1"/>
    <xf numFmtId="0" fontId="0" fillId="0" borderId="25" xfId="0" applyBorder="1"/>
    <xf numFmtId="9" fontId="2" fillId="0" borderId="20" xfId="2" applyFont="1" applyBorder="1"/>
    <xf numFmtId="0" fontId="2" fillId="0" borderId="26" xfId="0" applyFont="1" applyBorder="1"/>
    <xf numFmtId="0" fontId="0" fillId="0" borderId="21" xfId="0" applyBorder="1" applyAlignment="1">
      <alignment horizontal="center"/>
    </xf>
    <xf numFmtId="0" fontId="2" fillId="0" borderId="27" xfId="0" applyFont="1" applyBorder="1"/>
    <xf numFmtId="9" fontId="0" fillId="0" borderId="20" xfId="2" applyFont="1" applyBorder="1"/>
    <xf numFmtId="0" fontId="0" fillId="0" borderId="27" xfId="0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8468B-9F22-4E03-A2BE-BE0730EA83F7}">
  <dimension ref="A1:I74"/>
  <sheetViews>
    <sheetView tabSelected="1" workbookViewId="0">
      <selection activeCell="I66" sqref="I66"/>
    </sheetView>
  </sheetViews>
  <sheetFormatPr defaultRowHeight="15" x14ac:dyDescent="0.25"/>
  <sheetData>
    <row r="1" spans="1:8" x14ac:dyDescent="0.25">
      <c r="A1" t="s">
        <v>29</v>
      </c>
    </row>
    <row r="2" spans="1:8" x14ac:dyDescent="0.25">
      <c r="A2" t="s">
        <v>0</v>
      </c>
    </row>
    <row r="3" spans="1:8" x14ac:dyDescent="0.25">
      <c r="A3" t="s">
        <v>31</v>
      </c>
    </row>
    <row r="5" spans="1:8" ht="15.75" thickBot="1" x14ac:dyDescent="0.3">
      <c r="A5" t="s">
        <v>0</v>
      </c>
    </row>
    <row r="6" spans="1:8" x14ac:dyDescent="0.25">
      <c r="A6" s="1" t="s">
        <v>30</v>
      </c>
      <c r="B6" s="2"/>
      <c r="C6" s="2"/>
      <c r="D6" s="3" t="s">
        <v>1</v>
      </c>
      <c r="E6" s="1" t="s">
        <v>2</v>
      </c>
      <c r="F6" s="2"/>
      <c r="G6" s="2"/>
      <c r="H6" s="3" t="s">
        <v>1</v>
      </c>
    </row>
    <row r="7" spans="1:8" ht="15.75" thickBot="1" x14ac:dyDescent="0.3">
      <c r="A7" s="4" t="s">
        <v>3</v>
      </c>
      <c r="B7" s="5" t="s">
        <v>4</v>
      </c>
      <c r="C7" s="5" t="s">
        <v>25</v>
      </c>
      <c r="D7" s="6" t="s">
        <v>5</v>
      </c>
      <c r="E7" s="4" t="s">
        <v>3</v>
      </c>
      <c r="F7" s="5" t="s">
        <v>6</v>
      </c>
      <c r="G7" s="5" t="s">
        <v>25</v>
      </c>
      <c r="H7" s="6" t="s">
        <v>5</v>
      </c>
    </row>
    <row r="8" spans="1:8" x14ac:dyDescent="0.25">
      <c r="A8" s="7">
        <v>1</v>
      </c>
      <c r="B8" s="8">
        <v>11</v>
      </c>
      <c r="C8" s="8">
        <v>11</v>
      </c>
      <c r="D8" s="9">
        <f>+B8-C8</f>
        <v>0</v>
      </c>
      <c r="E8" s="7">
        <v>4</v>
      </c>
      <c r="F8" s="8">
        <v>11</v>
      </c>
      <c r="G8" s="8">
        <v>6</v>
      </c>
      <c r="H8" s="9">
        <f>+F8-G8</f>
        <v>5</v>
      </c>
    </row>
    <row r="9" spans="1:8" x14ac:dyDescent="0.25">
      <c r="A9" s="10">
        <v>3</v>
      </c>
      <c r="B9" s="11">
        <v>0</v>
      </c>
      <c r="C9" s="11">
        <v>11</v>
      </c>
      <c r="D9" s="9">
        <f>+B9-C9</f>
        <v>-11</v>
      </c>
      <c r="E9" s="10">
        <v>5</v>
      </c>
      <c r="F9" s="11">
        <v>11</v>
      </c>
      <c r="G9" s="11">
        <v>0</v>
      </c>
      <c r="H9" s="9">
        <f>+F9-G9</f>
        <v>11</v>
      </c>
    </row>
    <row r="10" spans="1:8" x14ac:dyDescent="0.25">
      <c r="A10" s="10">
        <v>8</v>
      </c>
      <c r="B10" s="11">
        <v>0</v>
      </c>
      <c r="C10" s="11">
        <v>0</v>
      </c>
      <c r="D10" s="9">
        <f>+B10-C10</f>
        <v>0</v>
      </c>
      <c r="E10" s="10">
        <v>7</v>
      </c>
      <c r="F10" s="11">
        <v>10</v>
      </c>
      <c r="G10" s="11">
        <v>1</v>
      </c>
      <c r="H10" s="9">
        <f>+F10-G10</f>
        <v>9</v>
      </c>
    </row>
    <row r="11" spans="1:8" x14ac:dyDescent="0.25">
      <c r="A11" s="10">
        <v>9</v>
      </c>
      <c r="B11" s="11">
        <v>10</v>
      </c>
      <c r="C11" s="11">
        <v>8</v>
      </c>
      <c r="D11" s="9">
        <f>+B11-C11</f>
        <v>2</v>
      </c>
      <c r="E11" s="10">
        <v>12</v>
      </c>
      <c r="F11" s="11">
        <v>6</v>
      </c>
      <c r="G11" s="11">
        <v>10</v>
      </c>
      <c r="H11" s="9">
        <f>+F11-G11</f>
        <v>-4</v>
      </c>
    </row>
    <row r="12" spans="1:8" x14ac:dyDescent="0.25">
      <c r="A12" s="10">
        <v>14</v>
      </c>
      <c r="B12" s="11">
        <v>3</v>
      </c>
      <c r="C12" s="11">
        <v>0</v>
      </c>
      <c r="D12" s="9">
        <f>+B12-C12</f>
        <v>3</v>
      </c>
      <c r="E12" s="10">
        <v>13</v>
      </c>
      <c r="F12" s="11">
        <v>11</v>
      </c>
      <c r="G12" s="11">
        <v>10</v>
      </c>
      <c r="H12" s="9">
        <f>+F12-G12</f>
        <v>1</v>
      </c>
    </row>
    <row r="13" spans="1:8" x14ac:dyDescent="0.25">
      <c r="A13" s="10">
        <v>16</v>
      </c>
      <c r="B13" s="11">
        <v>11</v>
      </c>
      <c r="C13" s="11">
        <v>11</v>
      </c>
      <c r="D13" s="9">
        <f>+B13-C13</f>
        <v>0</v>
      </c>
      <c r="E13" s="10">
        <v>18</v>
      </c>
      <c r="F13" s="11">
        <v>11</v>
      </c>
      <c r="G13" s="11">
        <v>11</v>
      </c>
      <c r="H13" s="9">
        <f>+F13-G13</f>
        <v>0</v>
      </c>
    </row>
    <row r="14" spans="1:8" x14ac:dyDescent="0.25">
      <c r="A14" s="10">
        <v>17</v>
      </c>
      <c r="B14" s="11">
        <v>1</v>
      </c>
      <c r="C14" s="11">
        <v>0</v>
      </c>
      <c r="D14" s="9">
        <f>+B14-C14</f>
        <v>1</v>
      </c>
      <c r="E14" s="10">
        <v>22</v>
      </c>
      <c r="F14" s="11">
        <v>11</v>
      </c>
      <c r="G14" s="11">
        <v>3</v>
      </c>
      <c r="H14" s="9">
        <f>+F14-G14</f>
        <v>8</v>
      </c>
    </row>
    <row r="15" spans="1:8" x14ac:dyDescent="0.25">
      <c r="A15" s="10">
        <v>19</v>
      </c>
      <c r="B15" s="11">
        <v>11</v>
      </c>
      <c r="C15" s="11">
        <v>0</v>
      </c>
      <c r="D15" s="9">
        <f>+B15-C15</f>
        <v>11</v>
      </c>
      <c r="E15" s="10">
        <v>24</v>
      </c>
      <c r="F15" s="11">
        <v>10</v>
      </c>
      <c r="G15" s="11">
        <v>10</v>
      </c>
      <c r="H15" s="9">
        <f>+F15-G15</f>
        <v>0</v>
      </c>
    </row>
    <row r="16" spans="1:8" x14ac:dyDescent="0.25">
      <c r="A16" s="10">
        <v>23</v>
      </c>
      <c r="B16" s="11">
        <v>9</v>
      </c>
      <c r="C16" s="11">
        <v>8</v>
      </c>
      <c r="D16" s="9">
        <f>+B16-C16</f>
        <v>1</v>
      </c>
      <c r="E16" s="10">
        <v>26</v>
      </c>
      <c r="F16" s="11">
        <v>9</v>
      </c>
      <c r="G16" s="11">
        <v>9</v>
      </c>
      <c r="H16" s="9">
        <f>+F16-G16</f>
        <v>0</v>
      </c>
    </row>
    <row r="17" spans="1:8" x14ac:dyDescent="0.25">
      <c r="A17" s="10">
        <v>25</v>
      </c>
      <c r="B17" s="11">
        <v>11</v>
      </c>
      <c r="C17" s="11">
        <v>10</v>
      </c>
      <c r="D17" s="9">
        <f>+B17-C17</f>
        <v>1</v>
      </c>
      <c r="E17" s="10">
        <v>27</v>
      </c>
      <c r="F17" s="11">
        <v>11</v>
      </c>
      <c r="G17" s="11">
        <v>0</v>
      </c>
      <c r="H17" s="9">
        <f>+F17-G17</f>
        <v>11</v>
      </c>
    </row>
    <row r="18" spans="1:8" x14ac:dyDescent="0.25">
      <c r="A18" s="10">
        <v>28</v>
      </c>
      <c r="B18" s="11">
        <v>11</v>
      </c>
      <c r="C18" s="11">
        <v>11</v>
      </c>
      <c r="D18" s="9">
        <f>+B18-C18</f>
        <v>0</v>
      </c>
      <c r="E18" s="10">
        <v>31</v>
      </c>
      <c r="F18" s="11">
        <v>10</v>
      </c>
      <c r="G18" s="11">
        <v>9</v>
      </c>
      <c r="H18" s="9">
        <f>+F18-G18</f>
        <v>1</v>
      </c>
    </row>
    <row r="19" spans="1:8" x14ac:dyDescent="0.25">
      <c r="A19" s="10">
        <v>29</v>
      </c>
      <c r="B19" s="11">
        <v>11</v>
      </c>
      <c r="C19" s="11">
        <v>0</v>
      </c>
      <c r="D19" s="9">
        <f>+B19-C19</f>
        <v>11</v>
      </c>
      <c r="E19" s="10">
        <v>32</v>
      </c>
      <c r="F19" s="11">
        <v>6</v>
      </c>
      <c r="G19" s="11">
        <v>4</v>
      </c>
      <c r="H19" s="9">
        <f>+F19-G19</f>
        <v>2</v>
      </c>
    </row>
    <row r="20" spans="1:8" x14ac:dyDescent="0.25">
      <c r="A20" s="10">
        <v>40</v>
      </c>
      <c r="B20" s="11">
        <v>6</v>
      </c>
      <c r="C20" s="11">
        <v>7</v>
      </c>
      <c r="D20" s="9">
        <f>+B20-C20</f>
        <v>-1</v>
      </c>
      <c r="E20" s="10">
        <v>35</v>
      </c>
      <c r="F20" s="11">
        <v>8</v>
      </c>
      <c r="G20" s="11">
        <v>8</v>
      </c>
      <c r="H20" s="9">
        <f>+F20-G20</f>
        <v>0</v>
      </c>
    </row>
    <row r="21" spans="1:8" x14ac:dyDescent="0.25">
      <c r="A21" s="10">
        <v>41</v>
      </c>
      <c r="B21" s="11">
        <v>0</v>
      </c>
      <c r="C21" s="11">
        <v>7</v>
      </c>
      <c r="D21" s="9">
        <f>+B21-C21</f>
        <v>-7</v>
      </c>
      <c r="E21" s="10">
        <v>36</v>
      </c>
      <c r="F21" s="11">
        <v>6</v>
      </c>
      <c r="G21" s="11">
        <v>5</v>
      </c>
      <c r="H21" s="9">
        <f>+F21-G21</f>
        <v>1</v>
      </c>
    </row>
    <row r="22" spans="1:8" x14ac:dyDescent="0.25">
      <c r="A22" s="10">
        <v>43</v>
      </c>
      <c r="B22" s="11">
        <v>11</v>
      </c>
      <c r="C22" s="11">
        <v>9</v>
      </c>
      <c r="D22" s="9">
        <f>+B22-C22</f>
        <v>2</v>
      </c>
      <c r="E22" s="10">
        <v>37</v>
      </c>
      <c r="F22" s="11">
        <v>11</v>
      </c>
      <c r="G22" s="11">
        <v>10</v>
      </c>
      <c r="H22" s="9">
        <f>+F22-G22</f>
        <v>1</v>
      </c>
    </row>
    <row r="23" spans="1:8" x14ac:dyDescent="0.25">
      <c r="A23" s="10">
        <v>50</v>
      </c>
      <c r="B23" s="11">
        <v>9</v>
      </c>
      <c r="C23" s="11">
        <v>2</v>
      </c>
      <c r="D23" s="9">
        <f>+B23-C23</f>
        <v>7</v>
      </c>
      <c r="E23" s="10">
        <v>39</v>
      </c>
      <c r="F23" s="11">
        <v>11</v>
      </c>
      <c r="G23" s="11">
        <v>5</v>
      </c>
      <c r="H23" s="9">
        <f>+F23-G23</f>
        <v>6</v>
      </c>
    </row>
    <row r="24" spans="1:8" x14ac:dyDescent="0.25">
      <c r="A24" s="10">
        <v>56</v>
      </c>
      <c r="B24" s="11">
        <v>10</v>
      </c>
      <c r="C24" s="11">
        <v>11</v>
      </c>
      <c r="D24" s="9">
        <f>+B24-C24</f>
        <v>-1</v>
      </c>
      <c r="E24" s="10">
        <v>42</v>
      </c>
      <c r="F24" s="11">
        <v>11</v>
      </c>
      <c r="G24" s="11">
        <v>0</v>
      </c>
      <c r="H24" s="9">
        <f>+F24-G24</f>
        <v>11</v>
      </c>
    </row>
    <row r="25" spans="1:8" x14ac:dyDescent="0.25">
      <c r="A25" s="10">
        <v>57</v>
      </c>
      <c r="B25" s="11">
        <v>8</v>
      </c>
      <c r="C25" s="11">
        <v>7</v>
      </c>
      <c r="D25" s="9">
        <f>+B25-C25</f>
        <v>1</v>
      </c>
      <c r="E25" s="10">
        <v>44</v>
      </c>
      <c r="F25" s="11">
        <v>7</v>
      </c>
      <c r="G25" s="11">
        <v>0</v>
      </c>
      <c r="H25" s="9">
        <f>+F25-G25</f>
        <v>7</v>
      </c>
    </row>
    <row r="26" spans="1:8" x14ac:dyDescent="0.25">
      <c r="A26" s="10">
        <v>58</v>
      </c>
      <c r="B26" s="11">
        <v>11</v>
      </c>
      <c r="C26" s="11">
        <v>9</v>
      </c>
      <c r="D26" s="9">
        <f>+B26-C26</f>
        <v>2</v>
      </c>
      <c r="E26" s="10">
        <v>46</v>
      </c>
      <c r="F26" s="11">
        <v>10</v>
      </c>
      <c r="G26" s="11">
        <v>11</v>
      </c>
      <c r="H26" s="9">
        <f>+F26-G26</f>
        <v>-1</v>
      </c>
    </row>
    <row r="27" spans="1:8" x14ac:dyDescent="0.25">
      <c r="A27" s="10">
        <v>59</v>
      </c>
      <c r="B27" s="11">
        <v>10</v>
      </c>
      <c r="C27" s="11">
        <v>11</v>
      </c>
      <c r="D27" s="9">
        <f>+B27-C27</f>
        <v>-1</v>
      </c>
      <c r="E27" s="10">
        <v>47</v>
      </c>
      <c r="F27" s="11">
        <v>11</v>
      </c>
      <c r="G27" s="11">
        <v>11</v>
      </c>
      <c r="H27" s="9">
        <f>+F27-G27</f>
        <v>0</v>
      </c>
    </row>
    <row r="28" spans="1:8" x14ac:dyDescent="0.25">
      <c r="A28" s="10">
        <v>61</v>
      </c>
      <c r="B28" s="11">
        <v>11</v>
      </c>
      <c r="C28" s="11">
        <v>11</v>
      </c>
      <c r="D28" s="9">
        <f>+B28-C28</f>
        <v>0</v>
      </c>
      <c r="E28" s="10">
        <v>51</v>
      </c>
      <c r="F28" s="11">
        <v>7</v>
      </c>
      <c r="G28" s="11">
        <v>11</v>
      </c>
      <c r="H28" s="9">
        <f>+F28-G28</f>
        <v>-4</v>
      </c>
    </row>
    <row r="29" spans="1:8" x14ac:dyDescent="0.25">
      <c r="A29" s="10">
        <v>62</v>
      </c>
      <c r="B29" s="11">
        <v>7</v>
      </c>
      <c r="C29" s="11">
        <v>0</v>
      </c>
      <c r="D29" s="9">
        <f>+B29-C29</f>
        <v>7</v>
      </c>
      <c r="E29" s="10">
        <v>52</v>
      </c>
      <c r="F29" s="11">
        <v>10</v>
      </c>
      <c r="G29" s="11">
        <v>4</v>
      </c>
      <c r="H29" s="9">
        <f>+F29-G29</f>
        <v>6</v>
      </c>
    </row>
    <row r="30" spans="1:8" x14ac:dyDescent="0.25">
      <c r="A30" s="10">
        <v>63</v>
      </c>
      <c r="B30" s="11">
        <v>11</v>
      </c>
      <c r="C30" s="11">
        <v>8</v>
      </c>
      <c r="D30" s="9">
        <f>+B30-C30</f>
        <v>3</v>
      </c>
      <c r="E30" s="10">
        <v>53</v>
      </c>
      <c r="F30" s="11">
        <v>8</v>
      </c>
      <c r="G30" s="11">
        <v>5</v>
      </c>
      <c r="H30" s="9">
        <f>+F30-G30</f>
        <v>3</v>
      </c>
    </row>
    <row r="31" spans="1:8" x14ac:dyDescent="0.25">
      <c r="A31" s="10">
        <v>66</v>
      </c>
      <c r="B31" s="11">
        <v>1</v>
      </c>
      <c r="C31" s="11">
        <v>10</v>
      </c>
      <c r="D31" s="9">
        <f>+B31-C31</f>
        <v>-9</v>
      </c>
      <c r="E31" s="10">
        <v>54</v>
      </c>
      <c r="F31" s="11">
        <v>0</v>
      </c>
      <c r="G31" s="11">
        <v>2</v>
      </c>
      <c r="H31" s="9">
        <f>+F31-G31</f>
        <v>-2</v>
      </c>
    </row>
    <row r="32" spans="1:8" x14ac:dyDescent="0.25">
      <c r="A32" s="10">
        <v>72</v>
      </c>
      <c r="B32" s="11">
        <v>11</v>
      </c>
      <c r="C32" s="11">
        <v>0</v>
      </c>
      <c r="D32" s="9">
        <f>+B32-C32</f>
        <v>11</v>
      </c>
      <c r="E32" s="10">
        <v>55</v>
      </c>
      <c r="F32" s="11">
        <v>4</v>
      </c>
      <c r="G32" s="11">
        <v>4</v>
      </c>
      <c r="H32" s="9">
        <f>+F32-G32</f>
        <v>0</v>
      </c>
    </row>
    <row r="33" spans="1:8" x14ac:dyDescent="0.25">
      <c r="A33" s="10">
        <v>75</v>
      </c>
      <c r="B33" s="11">
        <v>11</v>
      </c>
      <c r="C33" s="11">
        <v>10</v>
      </c>
      <c r="D33" s="9">
        <f>+B33-C33</f>
        <v>1</v>
      </c>
      <c r="E33" s="10">
        <v>68</v>
      </c>
      <c r="F33" s="11">
        <v>8</v>
      </c>
      <c r="G33" s="11">
        <v>3</v>
      </c>
      <c r="H33" s="9">
        <f>+F33-G33</f>
        <v>5</v>
      </c>
    </row>
    <row r="34" spans="1:8" x14ac:dyDescent="0.25">
      <c r="A34" s="10">
        <v>76</v>
      </c>
      <c r="B34" s="11">
        <v>9</v>
      </c>
      <c r="C34" s="11">
        <v>10</v>
      </c>
      <c r="D34" s="9">
        <f>+B34-C34</f>
        <v>-1</v>
      </c>
      <c r="E34" s="10">
        <v>69</v>
      </c>
      <c r="F34" s="11">
        <v>11</v>
      </c>
      <c r="G34" s="11">
        <v>10</v>
      </c>
      <c r="H34" s="9">
        <f>+F34-G34</f>
        <v>1</v>
      </c>
    </row>
    <row r="35" spans="1:8" x14ac:dyDescent="0.25">
      <c r="A35" s="10">
        <v>77</v>
      </c>
      <c r="B35" s="11">
        <v>10</v>
      </c>
      <c r="C35" s="11">
        <v>10</v>
      </c>
      <c r="D35" s="9">
        <f>+B35-C35</f>
        <v>0</v>
      </c>
      <c r="E35" s="10">
        <v>70</v>
      </c>
      <c r="F35" s="11">
        <v>10</v>
      </c>
      <c r="G35" s="11">
        <v>11</v>
      </c>
      <c r="H35" s="9">
        <f>+F35-G35</f>
        <v>-1</v>
      </c>
    </row>
    <row r="36" spans="1:8" x14ac:dyDescent="0.25">
      <c r="A36" s="10">
        <v>93</v>
      </c>
      <c r="B36" s="11">
        <v>11</v>
      </c>
      <c r="C36" s="11">
        <v>11</v>
      </c>
      <c r="D36" s="9">
        <f>+B36-C36</f>
        <v>0</v>
      </c>
      <c r="E36" s="10">
        <v>71</v>
      </c>
      <c r="F36" s="11">
        <v>9</v>
      </c>
      <c r="G36" s="11">
        <v>0</v>
      </c>
      <c r="H36" s="9">
        <f>+F36-G36</f>
        <v>9</v>
      </c>
    </row>
    <row r="37" spans="1:8" x14ac:dyDescent="0.25">
      <c r="A37" s="10"/>
      <c r="B37" s="11"/>
      <c r="C37" s="11"/>
      <c r="D37" s="12"/>
      <c r="E37" s="10">
        <v>78</v>
      </c>
      <c r="F37" s="11">
        <v>11</v>
      </c>
      <c r="G37" s="11">
        <v>7</v>
      </c>
      <c r="H37" s="9">
        <f>+F37-G37</f>
        <v>4</v>
      </c>
    </row>
    <row r="38" spans="1:8" x14ac:dyDescent="0.25">
      <c r="A38" s="10"/>
      <c r="B38" s="11"/>
      <c r="C38" s="11"/>
      <c r="D38" s="12"/>
      <c r="E38" s="10">
        <v>80</v>
      </c>
      <c r="F38" s="11">
        <v>10</v>
      </c>
      <c r="G38" s="11">
        <v>3</v>
      </c>
      <c r="H38" s="9">
        <f>+F38-G38</f>
        <v>7</v>
      </c>
    </row>
    <row r="39" spans="1:8" x14ac:dyDescent="0.25">
      <c r="A39" s="10"/>
      <c r="B39" s="11"/>
      <c r="C39" s="11"/>
      <c r="D39" s="12"/>
      <c r="E39" s="10">
        <v>81</v>
      </c>
      <c r="F39" s="11">
        <v>11</v>
      </c>
      <c r="G39" s="11">
        <v>9</v>
      </c>
      <c r="H39" s="9">
        <f>+F39-G39</f>
        <v>2</v>
      </c>
    </row>
    <row r="40" spans="1:8" x14ac:dyDescent="0.25">
      <c r="A40" s="10"/>
      <c r="B40" s="11"/>
      <c r="C40" s="11"/>
      <c r="D40" s="12"/>
      <c r="E40" s="10">
        <v>82</v>
      </c>
      <c r="F40" s="11">
        <v>11</v>
      </c>
      <c r="G40" s="11">
        <v>10</v>
      </c>
      <c r="H40" s="9">
        <f>+F40-G40</f>
        <v>1</v>
      </c>
    </row>
    <row r="41" spans="1:8" x14ac:dyDescent="0.25">
      <c r="A41" s="10"/>
      <c r="B41" s="11"/>
      <c r="C41" s="11"/>
      <c r="D41" s="12"/>
      <c r="E41" s="10">
        <v>83</v>
      </c>
      <c r="F41" s="11">
        <v>11</v>
      </c>
      <c r="G41" s="11">
        <v>11</v>
      </c>
      <c r="H41" s="9">
        <f>+F41-G41</f>
        <v>0</v>
      </c>
    </row>
    <row r="42" spans="1:8" x14ac:dyDescent="0.25">
      <c r="A42" s="10"/>
      <c r="B42" s="11"/>
      <c r="C42" s="11"/>
      <c r="D42" s="12"/>
      <c r="E42" s="10">
        <v>84</v>
      </c>
      <c r="F42" s="11">
        <v>11</v>
      </c>
      <c r="G42" s="11">
        <v>11</v>
      </c>
      <c r="H42" s="9">
        <f>+F42-G42</f>
        <v>0</v>
      </c>
    </row>
    <row r="43" spans="1:8" x14ac:dyDescent="0.25">
      <c r="A43" s="10"/>
      <c r="B43" s="11"/>
      <c r="C43" s="11"/>
      <c r="D43" s="12"/>
      <c r="E43" s="10">
        <v>85</v>
      </c>
      <c r="F43" s="11">
        <v>11</v>
      </c>
      <c r="G43" s="11">
        <v>5</v>
      </c>
      <c r="H43" s="9">
        <f>+F43-G43</f>
        <v>6</v>
      </c>
    </row>
    <row r="44" spans="1:8" ht="15.75" thickBot="1" x14ac:dyDescent="0.3">
      <c r="A44" s="13"/>
      <c r="B44" s="14"/>
      <c r="C44" s="14"/>
      <c r="D44" s="15"/>
      <c r="E44" s="13">
        <v>90</v>
      </c>
      <c r="F44" s="14">
        <v>3</v>
      </c>
      <c r="G44" s="14">
        <v>0</v>
      </c>
      <c r="H44" s="9">
        <f>+F44-G44</f>
        <v>3</v>
      </c>
    </row>
    <row r="47" spans="1:8" x14ac:dyDescent="0.25">
      <c r="G47" t="s">
        <v>8</v>
      </c>
    </row>
    <row r="48" spans="1:8" ht="15.75" thickBot="1" x14ac:dyDescent="0.3">
      <c r="G48" t="s">
        <v>9</v>
      </c>
    </row>
    <row r="49" spans="1:9" x14ac:dyDescent="0.25">
      <c r="A49" s="1" t="s">
        <v>10</v>
      </c>
      <c r="B49" s="2">
        <f t="shared" ref="B49:C49" si="0">COUNT(B8:B36)</f>
        <v>29</v>
      </c>
      <c r="C49" s="2">
        <f t="shared" si="0"/>
        <v>29</v>
      </c>
      <c r="D49" s="3"/>
      <c r="E49" s="2"/>
      <c r="F49" s="2">
        <f>COUNT(F8:F44)</f>
        <v>37</v>
      </c>
      <c r="G49" s="2">
        <f>COUNT(G8:G44)</f>
        <v>37</v>
      </c>
      <c r="H49" s="3"/>
    </row>
    <row r="50" spans="1:9" ht="15.75" thickBot="1" x14ac:dyDescent="0.3">
      <c r="A50" s="16" t="s">
        <v>11</v>
      </c>
      <c r="B50">
        <f>SUM(B8:B44)/B49</f>
        <v>8.137931034482758</v>
      </c>
      <c r="C50">
        <f>SUM(C8:C44)/C49</f>
        <v>7</v>
      </c>
      <c r="D50" s="17"/>
      <c r="F50">
        <f>SUM(F8:F44)/F49</f>
        <v>9.1351351351351351</v>
      </c>
      <c r="G50">
        <f>SUM(G8:G44)/G49</f>
        <v>6.1891891891891895</v>
      </c>
      <c r="H50" s="17"/>
    </row>
    <row r="51" spans="1:9" x14ac:dyDescent="0.25">
      <c r="A51" s="16" t="s">
        <v>12</v>
      </c>
      <c r="C51" s="37">
        <f>1-C50/$B50</f>
        <v>0.13983050847457623</v>
      </c>
      <c r="D51" s="17"/>
      <c r="G51" s="33">
        <f>1-G50/$F50</f>
        <v>0.3224852071005917</v>
      </c>
      <c r="H51" s="17"/>
    </row>
    <row r="52" spans="1:9" ht="15.75" thickBot="1" x14ac:dyDescent="0.3">
      <c r="A52" s="25" t="s">
        <v>13</v>
      </c>
      <c r="B52" s="26"/>
      <c r="C52" s="38">
        <f>_xlfn.T.TEST(B8:B36,C8:C36,1,1)</f>
        <v>0.11744733572899141</v>
      </c>
      <c r="D52" s="27"/>
      <c r="E52" s="26"/>
      <c r="F52" s="26"/>
      <c r="G52" s="36">
        <f>_xlfn.T.TEST(F8:F44,G8:G44,1,1)</f>
        <v>5.3058632947759322E-5</v>
      </c>
      <c r="H52" s="27"/>
    </row>
    <row r="53" spans="1:9" x14ac:dyDescent="0.25">
      <c r="A53" s="16"/>
      <c r="D53" s="17"/>
      <c r="H53" s="17"/>
    </row>
    <row r="54" spans="1:9" x14ac:dyDescent="0.25">
      <c r="A54" s="16" t="s">
        <v>14</v>
      </c>
      <c r="D54" s="18">
        <f>SUM(D8:D53)/29</f>
        <v>1.1379310344827587</v>
      </c>
      <c r="H54" s="18">
        <f>SUM(H8:H53)/37</f>
        <v>2.9459459459459461</v>
      </c>
    </row>
    <row r="55" spans="1:9" ht="15.75" thickBot="1" x14ac:dyDescent="0.3">
      <c r="A55" s="4" t="s">
        <v>20</v>
      </c>
      <c r="B55" s="5"/>
      <c r="C55" s="5"/>
      <c r="D55" s="6"/>
      <c r="E55" s="5"/>
      <c r="F55" s="5"/>
      <c r="G55" s="5"/>
      <c r="H55" s="24">
        <f>_xlfn.T.TEST(D8:D36,H8:H44,1,2)</f>
        <v>5.6908860092604222E-2</v>
      </c>
      <c r="I55" t="s">
        <v>28</v>
      </c>
    </row>
    <row r="56" spans="1:9" x14ac:dyDescent="0.25">
      <c r="A56" s="16" t="s">
        <v>15</v>
      </c>
      <c r="D56" s="22" t="s">
        <v>23</v>
      </c>
      <c r="H56" s="29" t="s">
        <v>23</v>
      </c>
    </row>
    <row r="57" spans="1:9" ht="15.75" thickBot="1" x14ac:dyDescent="0.3">
      <c r="A57" s="16" t="s">
        <v>26</v>
      </c>
      <c r="D57" s="23">
        <f>+D54/11</f>
        <v>0.10344827586206896</v>
      </c>
      <c r="E57" t="s">
        <v>27</v>
      </c>
      <c r="H57" s="28">
        <f>+H54/11</f>
        <v>0.26781326781326781</v>
      </c>
      <c r="I57" t="s">
        <v>27</v>
      </c>
    </row>
    <row r="60" spans="1:9" x14ac:dyDescent="0.25">
      <c r="B60" s="19"/>
      <c r="D60" t="s">
        <v>19</v>
      </c>
      <c r="F60">
        <f>_xlfn.T.TEST(B8:B36,F8:F44,1,2)</f>
        <v>0.11586542998300149</v>
      </c>
    </row>
    <row r="61" spans="1:9" x14ac:dyDescent="0.25">
      <c r="A61" t="s">
        <v>24</v>
      </c>
      <c r="B61" t="s">
        <v>42</v>
      </c>
    </row>
    <row r="62" spans="1:9" x14ac:dyDescent="0.25">
      <c r="B62" s="19" t="s">
        <v>32</v>
      </c>
    </row>
    <row r="63" spans="1:9" x14ac:dyDescent="0.25">
      <c r="B63" t="s">
        <v>33</v>
      </c>
    </row>
    <row r="64" spans="1:9" x14ac:dyDescent="0.25">
      <c r="B64" t="s">
        <v>43</v>
      </c>
    </row>
    <row r="73" spans="2:2" x14ac:dyDescent="0.25">
      <c r="B73" s="19"/>
    </row>
    <row r="74" spans="2:2" x14ac:dyDescent="0.25">
      <c r="B74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CCF8A-3BEC-484D-81D5-DE298257AF69}">
  <dimension ref="A1:G77"/>
  <sheetViews>
    <sheetView topLeftCell="A30" workbookViewId="0">
      <selection activeCell="H52" sqref="H52"/>
    </sheetView>
  </sheetViews>
  <sheetFormatPr defaultRowHeight="15" x14ac:dyDescent="0.25"/>
  <sheetData>
    <row r="1" spans="1:6" x14ac:dyDescent="0.25">
      <c r="A1" t="s">
        <v>29</v>
      </c>
    </row>
    <row r="2" spans="1:6" x14ac:dyDescent="0.25">
      <c r="A2" t="s">
        <v>0</v>
      </c>
    </row>
    <row r="3" spans="1:6" x14ac:dyDescent="0.25">
      <c r="A3" t="s">
        <v>31</v>
      </c>
    </row>
    <row r="6" spans="1:6" ht="15.75" thickBot="1" x14ac:dyDescent="0.3">
      <c r="A6" t="s">
        <v>0</v>
      </c>
    </row>
    <row r="7" spans="1:6" x14ac:dyDescent="0.25">
      <c r="A7" s="31" t="s">
        <v>21</v>
      </c>
      <c r="B7" s="2"/>
      <c r="C7" s="2"/>
      <c r="D7" s="31" t="s">
        <v>2</v>
      </c>
      <c r="E7" s="2"/>
      <c r="F7" s="3"/>
    </row>
    <row r="8" spans="1:6" ht="15.75" thickBot="1" x14ac:dyDescent="0.3">
      <c r="A8" s="4" t="s">
        <v>3</v>
      </c>
      <c r="B8" s="5" t="s">
        <v>22</v>
      </c>
      <c r="C8" s="5" t="s">
        <v>25</v>
      </c>
      <c r="D8" s="4" t="s">
        <v>3</v>
      </c>
      <c r="E8" s="5" t="s">
        <v>22</v>
      </c>
      <c r="F8" s="6" t="s">
        <v>7</v>
      </c>
    </row>
    <row r="9" spans="1:6" x14ac:dyDescent="0.25">
      <c r="A9" s="7">
        <v>1</v>
      </c>
      <c r="B9" s="8">
        <v>11</v>
      </c>
      <c r="C9" s="8">
        <v>11</v>
      </c>
      <c r="D9" s="7">
        <v>4</v>
      </c>
      <c r="E9" s="8">
        <v>11</v>
      </c>
      <c r="F9" s="9">
        <v>6</v>
      </c>
    </row>
    <row r="10" spans="1:6" x14ac:dyDescent="0.25">
      <c r="A10" s="10">
        <v>3</v>
      </c>
      <c r="B10" s="11">
        <v>0</v>
      </c>
      <c r="C10" s="11">
        <v>11</v>
      </c>
      <c r="D10" s="10">
        <v>5</v>
      </c>
      <c r="E10" s="11">
        <v>11</v>
      </c>
      <c r="F10" s="12">
        <v>0</v>
      </c>
    </row>
    <row r="11" spans="1:6" x14ac:dyDescent="0.25">
      <c r="A11" s="10">
        <v>8</v>
      </c>
      <c r="B11" s="11">
        <v>0</v>
      </c>
      <c r="C11" s="11">
        <v>0</v>
      </c>
      <c r="D11" s="10">
        <v>7</v>
      </c>
      <c r="E11" s="11">
        <v>10</v>
      </c>
      <c r="F11" s="12">
        <v>1</v>
      </c>
    </row>
    <row r="12" spans="1:6" x14ac:dyDescent="0.25">
      <c r="A12" s="10">
        <v>9</v>
      </c>
      <c r="B12" s="11">
        <v>10</v>
      </c>
      <c r="C12" s="11">
        <v>8</v>
      </c>
      <c r="D12" s="10">
        <v>11</v>
      </c>
      <c r="E12" s="11">
        <v>10</v>
      </c>
      <c r="F12" s="12">
        <v>10</v>
      </c>
    </row>
    <row r="13" spans="1:6" x14ac:dyDescent="0.25">
      <c r="A13" s="10">
        <v>14</v>
      </c>
      <c r="B13" s="11">
        <v>3</v>
      </c>
      <c r="C13" s="11">
        <v>0</v>
      </c>
      <c r="D13" s="10">
        <v>12</v>
      </c>
      <c r="E13" s="11">
        <v>6</v>
      </c>
      <c r="F13" s="12">
        <v>10</v>
      </c>
    </row>
    <row r="14" spans="1:6" x14ac:dyDescent="0.25">
      <c r="A14" s="10">
        <v>15</v>
      </c>
      <c r="B14" s="11">
        <v>11</v>
      </c>
      <c r="C14" s="11">
        <v>11</v>
      </c>
      <c r="D14" s="10">
        <v>13</v>
      </c>
      <c r="E14" s="11">
        <v>11</v>
      </c>
      <c r="F14" s="12">
        <v>10</v>
      </c>
    </row>
    <row r="15" spans="1:6" x14ac:dyDescent="0.25">
      <c r="A15" s="10">
        <v>16</v>
      </c>
      <c r="B15" s="11">
        <v>11</v>
      </c>
      <c r="C15" s="11">
        <v>11</v>
      </c>
      <c r="D15" s="10">
        <v>18</v>
      </c>
      <c r="E15" s="11">
        <v>11</v>
      </c>
      <c r="F15" s="12">
        <v>11</v>
      </c>
    </row>
    <row r="16" spans="1:6" x14ac:dyDescent="0.25">
      <c r="A16" s="10">
        <v>17</v>
      </c>
      <c r="B16" s="11">
        <v>1</v>
      </c>
      <c r="C16" s="11">
        <v>0</v>
      </c>
      <c r="D16" s="10">
        <v>21</v>
      </c>
      <c r="E16" s="11">
        <v>9</v>
      </c>
      <c r="F16" s="12">
        <v>9</v>
      </c>
    </row>
    <row r="17" spans="1:6" x14ac:dyDescent="0.25">
      <c r="A17" s="10">
        <v>19</v>
      </c>
      <c r="B17" s="11">
        <v>11</v>
      </c>
      <c r="C17" s="11">
        <v>0</v>
      </c>
      <c r="D17" s="10">
        <v>22</v>
      </c>
      <c r="E17" s="11">
        <v>11</v>
      </c>
      <c r="F17" s="12">
        <v>3</v>
      </c>
    </row>
    <row r="18" spans="1:6" x14ac:dyDescent="0.25">
      <c r="A18" s="10">
        <v>23</v>
      </c>
      <c r="B18" s="11">
        <v>9</v>
      </c>
      <c r="C18" s="11">
        <v>8</v>
      </c>
      <c r="D18" s="10">
        <v>24</v>
      </c>
      <c r="E18" s="11">
        <v>10</v>
      </c>
      <c r="F18" s="12">
        <v>10</v>
      </c>
    </row>
    <row r="19" spans="1:6" x14ac:dyDescent="0.25">
      <c r="A19" s="10">
        <v>25</v>
      </c>
      <c r="B19" s="11">
        <v>11</v>
      </c>
      <c r="C19" s="11">
        <v>10</v>
      </c>
      <c r="D19" s="10">
        <v>26</v>
      </c>
      <c r="E19" s="11">
        <v>9</v>
      </c>
      <c r="F19" s="12">
        <v>9</v>
      </c>
    </row>
    <row r="20" spans="1:6" x14ac:dyDescent="0.25">
      <c r="A20" s="10">
        <v>28</v>
      </c>
      <c r="B20" s="11">
        <v>11</v>
      </c>
      <c r="C20" s="11">
        <v>11</v>
      </c>
      <c r="D20" s="10">
        <v>27</v>
      </c>
      <c r="E20" s="11">
        <v>11</v>
      </c>
      <c r="F20" s="12">
        <v>0</v>
      </c>
    </row>
    <row r="21" spans="1:6" x14ac:dyDescent="0.25">
      <c r="A21" s="10">
        <v>29</v>
      </c>
      <c r="B21" s="11">
        <v>11</v>
      </c>
      <c r="C21" s="11">
        <v>0</v>
      </c>
      <c r="D21" s="10">
        <v>31</v>
      </c>
      <c r="E21" s="11">
        <v>10</v>
      </c>
      <c r="F21" s="12">
        <v>9</v>
      </c>
    </row>
    <row r="22" spans="1:6" x14ac:dyDescent="0.25">
      <c r="A22" s="10">
        <v>30</v>
      </c>
      <c r="B22" s="11">
        <v>10</v>
      </c>
      <c r="C22" s="11">
        <v>10</v>
      </c>
      <c r="D22" s="10">
        <v>32</v>
      </c>
      <c r="E22" s="11">
        <v>6</v>
      </c>
      <c r="F22" s="12">
        <v>4</v>
      </c>
    </row>
    <row r="23" spans="1:6" x14ac:dyDescent="0.25">
      <c r="A23" s="10">
        <v>33</v>
      </c>
      <c r="B23" s="11">
        <v>4</v>
      </c>
      <c r="C23" s="11">
        <v>0</v>
      </c>
      <c r="D23" s="10">
        <v>35</v>
      </c>
      <c r="E23" s="11">
        <v>8</v>
      </c>
      <c r="F23" s="12">
        <v>8</v>
      </c>
    </row>
    <row r="24" spans="1:6" x14ac:dyDescent="0.25">
      <c r="A24" s="10">
        <v>34</v>
      </c>
      <c r="B24" s="11">
        <v>11</v>
      </c>
      <c r="C24" s="11">
        <v>11</v>
      </c>
      <c r="D24" s="10">
        <v>36</v>
      </c>
      <c r="E24" s="11">
        <v>6</v>
      </c>
      <c r="F24" s="12">
        <v>5</v>
      </c>
    </row>
    <row r="25" spans="1:6" x14ac:dyDescent="0.25">
      <c r="A25" s="10">
        <v>40</v>
      </c>
      <c r="B25" s="11">
        <v>6</v>
      </c>
      <c r="C25" s="11">
        <v>7</v>
      </c>
      <c r="D25" s="10">
        <v>37</v>
      </c>
      <c r="E25" s="11">
        <v>11</v>
      </c>
      <c r="F25" s="12">
        <v>10</v>
      </c>
    </row>
    <row r="26" spans="1:6" x14ac:dyDescent="0.25">
      <c r="A26" s="10">
        <v>41</v>
      </c>
      <c r="B26" s="11">
        <v>0</v>
      </c>
      <c r="C26" s="11">
        <v>7</v>
      </c>
      <c r="D26" s="10">
        <v>39</v>
      </c>
      <c r="E26" s="11">
        <v>11</v>
      </c>
      <c r="F26" s="12">
        <v>5</v>
      </c>
    </row>
    <row r="27" spans="1:6" x14ac:dyDescent="0.25">
      <c r="A27" s="10">
        <v>43</v>
      </c>
      <c r="B27" s="11">
        <v>11</v>
      </c>
      <c r="C27" s="11">
        <v>9</v>
      </c>
      <c r="D27" s="10">
        <v>42</v>
      </c>
      <c r="E27" s="11">
        <v>11</v>
      </c>
      <c r="F27" s="12">
        <v>0</v>
      </c>
    </row>
    <row r="28" spans="1:6" x14ac:dyDescent="0.25">
      <c r="A28" s="10">
        <v>45</v>
      </c>
      <c r="B28" s="11">
        <v>10</v>
      </c>
      <c r="C28" s="11">
        <v>10</v>
      </c>
      <c r="D28" s="10">
        <v>44</v>
      </c>
      <c r="E28" s="11">
        <v>7</v>
      </c>
      <c r="F28" s="12">
        <v>0</v>
      </c>
    </row>
    <row r="29" spans="1:6" x14ac:dyDescent="0.25">
      <c r="A29" s="10">
        <v>48</v>
      </c>
      <c r="B29" s="11">
        <v>11</v>
      </c>
      <c r="C29" s="11">
        <v>0</v>
      </c>
      <c r="D29" s="10">
        <v>46</v>
      </c>
      <c r="E29" s="11">
        <v>10</v>
      </c>
      <c r="F29" s="12">
        <v>11</v>
      </c>
    </row>
    <row r="30" spans="1:6" x14ac:dyDescent="0.25">
      <c r="A30" s="10">
        <v>49</v>
      </c>
      <c r="B30" s="11">
        <v>10</v>
      </c>
      <c r="C30" s="11">
        <v>8</v>
      </c>
      <c r="D30" s="10">
        <v>47</v>
      </c>
      <c r="E30" s="11">
        <v>11</v>
      </c>
      <c r="F30" s="12">
        <v>11</v>
      </c>
    </row>
    <row r="31" spans="1:6" x14ac:dyDescent="0.25">
      <c r="A31" s="10">
        <v>50</v>
      </c>
      <c r="B31" s="11">
        <v>9</v>
      </c>
      <c r="C31" s="11">
        <v>2</v>
      </c>
      <c r="D31" s="10">
        <v>51</v>
      </c>
      <c r="E31" s="11">
        <v>7</v>
      </c>
      <c r="F31" s="12">
        <v>11</v>
      </c>
    </row>
    <row r="32" spans="1:6" x14ac:dyDescent="0.25">
      <c r="A32" s="10">
        <v>56</v>
      </c>
      <c r="B32" s="11">
        <v>10</v>
      </c>
      <c r="C32" s="11">
        <v>11</v>
      </c>
      <c r="D32" s="10">
        <v>52</v>
      </c>
      <c r="E32" s="11">
        <v>10</v>
      </c>
      <c r="F32" s="12">
        <v>4</v>
      </c>
    </row>
    <row r="33" spans="1:6" x14ac:dyDescent="0.25">
      <c r="A33" s="10">
        <v>57</v>
      </c>
      <c r="B33" s="11">
        <v>8</v>
      </c>
      <c r="C33" s="11">
        <v>7</v>
      </c>
      <c r="D33" s="10">
        <v>53</v>
      </c>
      <c r="E33" s="11">
        <v>8</v>
      </c>
      <c r="F33" s="12">
        <v>5</v>
      </c>
    </row>
    <row r="34" spans="1:6" x14ac:dyDescent="0.25">
      <c r="A34" s="10">
        <v>58</v>
      </c>
      <c r="B34" s="11">
        <v>11</v>
      </c>
      <c r="C34" s="11">
        <v>9</v>
      </c>
      <c r="D34" s="10">
        <v>54</v>
      </c>
      <c r="E34" s="11">
        <v>0</v>
      </c>
      <c r="F34" s="12">
        <v>2</v>
      </c>
    </row>
    <row r="35" spans="1:6" x14ac:dyDescent="0.25">
      <c r="A35" s="10">
        <v>59</v>
      </c>
      <c r="B35" s="11">
        <v>10</v>
      </c>
      <c r="C35" s="11">
        <v>11</v>
      </c>
      <c r="D35" s="10">
        <v>55</v>
      </c>
      <c r="E35" s="11">
        <v>4</v>
      </c>
      <c r="F35" s="12">
        <v>4</v>
      </c>
    </row>
    <row r="36" spans="1:6" x14ac:dyDescent="0.25">
      <c r="A36" s="10">
        <v>61</v>
      </c>
      <c r="B36" s="11">
        <v>11</v>
      </c>
      <c r="C36" s="11">
        <v>11</v>
      </c>
      <c r="D36" s="10">
        <v>67</v>
      </c>
      <c r="E36" s="11">
        <v>9</v>
      </c>
      <c r="F36" s="12">
        <v>11</v>
      </c>
    </row>
    <row r="37" spans="1:6" x14ac:dyDescent="0.25">
      <c r="A37" s="10">
        <v>62</v>
      </c>
      <c r="B37" s="11">
        <v>7</v>
      </c>
      <c r="C37" s="11">
        <v>0</v>
      </c>
      <c r="D37" s="10">
        <v>68</v>
      </c>
      <c r="E37" s="11">
        <v>8</v>
      </c>
      <c r="F37" s="12">
        <v>3</v>
      </c>
    </row>
    <row r="38" spans="1:6" x14ac:dyDescent="0.25">
      <c r="A38" s="10">
        <v>63</v>
      </c>
      <c r="B38" s="11">
        <v>11</v>
      </c>
      <c r="C38" s="11">
        <v>8</v>
      </c>
      <c r="D38" s="10">
        <v>69</v>
      </c>
      <c r="E38" s="11">
        <v>11</v>
      </c>
      <c r="F38" s="12">
        <v>10</v>
      </c>
    </row>
    <row r="39" spans="1:6" x14ac:dyDescent="0.25">
      <c r="A39" s="10">
        <v>64</v>
      </c>
      <c r="B39" s="11">
        <v>9</v>
      </c>
      <c r="C39" s="11">
        <v>9</v>
      </c>
      <c r="D39" s="10">
        <v>70</v>
      </c>
      <c r="E39" s="11">
        <v>10</v>
      </c>
      <c r="F39" s="12">
        <v>11</v>
      </c>
    </row>
    <row r="40" spans="1:6" x14ac:dyDescent="0.25">
      <c r="A40" s="10">
        <v>65</v>
      </c>
      <c r="B40" s="11">
        <v>11</v>
      </c>
      <c r="C40" s="11">
        <v>11</v>
      </c>
      <c r="D40" s="10">
        <v>71</v>
      </c>
      <c r="E40" s="11">
        <v>9</v>
      </c>
      <c r="F40" s="12">
        <v>0</v>
      </c>
    </row>
    <row r="41" spans="1:6" x14ac:dyDescent="0.25">
      <c r="A41" s="10">
        <v>66</v>
      </c>
      <c r="B41" s="11">
        <v>1</v>
      </c>
      <c r="C41" s="11">
        <v>10</v>
      </c>
      <c r="D41" s="10">
        <v>78</v>
      </c>
      <c r="E41" s="11">
        <v>11</v>
      </c>
      <c r="F41" s="12">
        <v>7</v>
      </c>
    </row>
    <row r="42" spans="1:6" x14ac:dyDescent="0.25">
      <c r="A42" s="10">
        <v>72</v>
      </c>
      <c r="B42" s="11">
        <v>11</v>
      </c>
      <c r="C42" s="11">
        <v>0</v>
      </c>
      <c r="D42" s="10">
        <v>80</v>
      </c>
      <c r="E42" s="11">
        <v>10</v>
      </c>
      <c r="F42" s="12">
        <v>3</v>
      </c>
    </row>
    <row r="43" spans="1:6" x14ac:dyDescent="0.25">
      <c r="A43" s="10">
        <v>74</v>
      </c>
      <c r="B43" s="11">
        <v>6</v>
      </c>
      <c r="C43" s="11">
        <v>0</v>
      </c>
      <c r="D43" s="10">
        <v>81</v>
      </c>
      <c r="E43" s="11">
        <v>11</v>
      </c>
      <c r="F43" s="12">
        <v>9</v>
      </c>
    </row>
    <row r="44" spans="1:6" x14ac:dyDescent="0.25">
      <c r="A44" s="10">
        <v>75</v>
      </c>
      <c r="B44" s="11">
        <v>11</v>
      </c>
      <c r="C44" s="11">
        <v>10</v>
      </c>
      <c r="D44" s="10">
        <v>82</v>
      </c>
      <c r="E44" s="11">
        <v>11</v>
      </c>
      <c r="F44" s="12">
        <v>10</v>
      </c>
    </row>
    <row r="45" spans="1:6" x14ac:dyDescent="0.25">
      <c r="A45" s="10">
        <v>76</v>
      </c>
      <c r="B45" s="11">
        <v>9</v>
      </c>
      <c r="C45" s="11">
        <v>10</v>
      </c>
      <c r="D45" s="10">
        <v>83</v>
      </c>
      <c r="E45" s="11">
        <v>11</v>
      </c>
      <c r="F45" s="12">
        <v>11</v>
      </c>
    </row>
    <row r="46" spans="1:6" x14ac:dyDescent="0.25">
      <c r="A46" s="10">
        <v>77</v>
      </c>
      <c r="B46" s="11">
        <v>10</v>
      </c>
      <c r="C46" s="11">
        <v>10</v>
      </c>
      <c r="D46" s="10">
        <v>84</v>
      </c>
      <c r="E46" s="11">
        <v>11</v>
      </c>
      <c r="F46" s="12">
        <v>11</v>
      </c>
    </row>
    <row r="47" spans="1:6" x14ac:dyDescent="0.25">
      <c r="A47" s="10">
        <v>91</v>
      </c>
      <c r="B47" s="11">
        <v>10</v>
      </c>
      <c r="C47" s="11">
        <v>10</v>
      </c>
      <c r="D47" s="10">
        <v>85</v>
      </c>
      <c r="E47" s="11">
        <v>11</v>
      </c>
      <c r="F47" s="12">
        <v>5</v>
      </c>
    </row>
    <row r="48" spans="1:6" x14ac:dyDescent="0.25">
      <c r="A48" s="20">
        <v>93</v>
      </c>
      <c r="B48" s="21">
        <v>11</v>
      </c>
      <c r="C48" s="21">
        <v>11</v>
      </c>
      <c r="D48" s="20">
        <v>86</v>
      </c>
      <c r="E48" s="21">
        <v>10</v>
      </c>
      <c r="F48" s="32">
        <v>11</v>
      </c>
    </row>
    <row r="49" spans="1:7" x14ac:dyDescent="0.25">
      <c r="A49" s="16"/>
      <c r="B49" s="30"/>
      <c r="C49" s="30"/>
      <c r="D49" s="20">
        <v>89</v>
      </c>
      <c r="E49" s="21">
        <v>6</v>
      </c>
      <c r="F49" s="32">
        <v>8</v>
      </c>
    </row>
    <row r="50" spans="1:7" ht="15.75" thickBot="1" x14ac:dyDescent="0.3">
      <c r="A50" s="4"/>
      <c r="B50" s="5"/>
      <c r="C50" s="5"/>
      <c r="D50" s="13">
        <v>90</v>
      </c>
      <c r="E50" s="14">
        <v>3</v>
      </c>
      <c r="F50" s="15">
        <v>0</v>
      </c>
    </row>
    <row r="51" spans="1:7" ht="15.75" thickBot="1" x14ac:dyDescent="0.3">
      <c r="A51" s="30"/>
      <c r="B51" s="30"/>
      <c r="C51" s="30"/>
      <c r="D51" s="30"/>
      <c r="E51" s="30"/>
      <c r="F51" s="30"/>
    </row>
    <row r="52" spans="1:7" x14ac:dyDescent="0.25">
      <c r="A52" s="1" t="s">
        <v>10</v>
      </c>
      <c r="B52" s="2">
        <f>COUNT(B9:B48)</f>
        <v>40</v>
      </c>
      <c r="C52" s="2">
        <f>COUNT(C9:C48)</f>
        <v>40</v>
      </c>
      <c r="D52" s="2"/>
      <c r="E52" s="2">
        <f>COUNT(E9:E50)</f>
        <v>42</v>
      </c>
      <c r="F52" s="2">
        <f>COUNT(F9:F50)</f>
        <v>42</v>
      </c>
    </row>
    <row r="53" spans="1:7" ht="15.75" thickBot="1" x14ac:dyDescent="0.3">
      <c r="A53" s="16" t="s">
        <v>11</v>
      </c>
      <c r="B53">
        <f>SUM(B9:B51)/B52</f>
        <v>8.4749999999999996</v>
      </c>
      <c r="C53">
        <f>SUM(C9:C51)/C52</f>
        <v>7.0750000000000002</v>
      </c>
      <c r="E53">
        <f>SUM(E9:E50)/E52</f>
        <v>9.0952380952380949</v>
      </c>
      <c r="F53">
        <f>SUM(F9:F50)/F52</f>
        <v>6.6190476190476186</v>
      </c>
    </row>
    <row r="54" spans="1:7" x14ac:dyDescent="0.25">
      <c r="A54" s="16" t="s">
        <v>12</v>
      </c>
      <c r="C54" s="33">
        <f>1-C53/$B53</f>
        <v>0.16519174041297935</v>
      </c>
      <c r="F54" s="33">
        <f>1-F53/$E53</f>
        <v>0.27225130890052363</v>
      </c>
    </row>
    <row r="55" spans="1:7" x14ac:dyDescent="0.25">
      <c r="A55" s="16" t="s">
        <v>13</v>
      </c>
      <c r="C55" s="34">
        <f>_xlfn.T.TEST(B9:B48,C9:C48,1,1)</f>
        <v>3.2620843930741633E-2</v>
      </c>
      <c r="F55" s="34">
        <f>_xlfn.T.TEST(E9:E50,F9:F50,1,1)</f>
        <v>1.5814125420634425E-4</v>
      </c>
    </row>
    <row r="56" spans="1:7" ht="15.75" thickBot="1" x14ac:dyDescent="0.3">
      <c r="A56" s="16"/>
      <c r="C56" s="35" t="s">
        <v>36</v>
      </c>
      <c r="F56" s="35" t="s">
        <v>35</v>
      </c>
    </row>
    <row r="57" spans="1:7" x14ac:dyDescent="0.25">
      <c r="A57" t="s">
        <v>34</v>
      </c>
      <c r="G57">
        <f>_xlfn.T.TEST(B9:B48,E9:E50,1,2)</f>
        <v>0.18650112608219133</v>
      </c>
    </row>
    <row r="58" spans="1:7" ht="15.75" thickBot="1" x14ac:dyDescent="0.3">
      <c r="A58" s="4"/>
      <c r="B58" s="5"/>
      <c r="C58" s="5"/>
      <c r="D58" s="5"/>
      <c r="E58" s="5"/>
      <c r="F58" s="5"/>
    </row>
    <row r="59" spans="1:7" x14ac:dyDescent="0.25">
      <c r="A59" s="16"/>
    </row>
    <row r="60" spans="1:7" x14ac:dyDescent="0.25">
      <c r="A60" s="16" t="s">
        <v>37</v>
      </c>
    </row>
    <row r="61" spans="1:7" x14ac:dyDescent="0.25">
      <c r="A61" t="s">
        <v>38</v>
      </c>
    </row>
    <row r="62" spans="1:7" x14ac:dyDescent="0.25">
      <c r="A62" t="s">
        <v>39</v>
      </c>
    </row>
    <row r="63" spans="1:7" x14ac:dyDescent="0.25">
      <c r="B63" s="19"/>
    </row>
    <row r="64" spans="1:7" x14ac:dyDescent="0.25">
      <c r="A64" t="s">
        <v>41</v>
      </c>
      <c r="B64" s="19"/>
    </row>
    <row r="65" spans="1:2" x14ac:dyDescent="0.25">
      <c r="A65" t="s">
        <v>40</v>
      </c>
    </row>
    <row r="75" spans="1:2" x14ac:dyDescent="0.25">
      <c r="B75" t="s">
        <v>18</v>
      </c>
    </row>
    <row r="76" spans="1:2" x14ac:dyDescent="0.25">
      <c r="A76" t="s">
        <v>16</v>
      </c>
      <c r="B76" s="19">
        <f>+C54</f>
        <v>0.16519174041297935</v>
      </c>
    </row>
    <row r="77" spans="1:2" x14ac:dyDescent="0.25">
      <c r="A77" t="s">
        <v>17</v>
      </c>
      <c r="B77" s="19">
        <f>+F54</f>
        <v>0.27225130890052363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Completer's Analysis</vt:lpstr>
      <vt:lpstr>All Patient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Cash</dc:creator>
  <cp:lastModifiedBy>Alan Cash</cp:lastModifiedBy>
  <dcterms:created xsi:type="dcterms:W3CDTF">2024-05-26T15:50:05Z</dcterms:created>
  <dcterms:modified xsi:type="dcterms:W3CDTF">2024-08-09T23:21:30Z</dcterms:modified>
</cp:coreProperties>
</file>